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24C0EFE3-ECA9-4F8F-A780-8666C62B26AC}" xr6:coauthVersionLast="47" xr6:coauthVersionMax="47" xr10:uidLastSave="{00000000-0000-0000-0000-000000000000}"/>
  <bookViews>
    <workbookView xWindow="-104" yWindow="-104" windowWidth="22326" windowHeight="11947" xr2:uid="{17A1DF82-405B-4B4B-A645-B05042A270F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1" i="8"/>
  <c r="F50" i="8"/>
  <c r="F48" i="8"/>
  <c r="C48" i="8"/>
  <c r="F47" i="8"/>
  <c r="C47" i="8"/>
  <c r="F45" i="8"/>
  <c r="F40" i="8"/>
  <c r="F39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E5" i="8"/>
  <c r="H132" i="7"/>
  <c r="E128" i="7"/>
  <c r="C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6" i="7"/>
  <c r="H74" i="7"/>
  <c r="H66" i="7"/>
  <c r="H62" i="7"/>
  <c r="H53" i="7"/>
  <c r="F45" i="7"/>
  <c r="C45" i="7"/>
  <c r="G45" i="7" s="1"/>
  <c r="G51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3" i="6"/>
  <c r="H132" i="6"/>
  <c r="E122" i="6"/>
  <c r="G119" i="6"/>
  <c r="G118" i="6"/>
  <c r="H117" i="6"/>
  <c r="H113" i="6"/>
  <c r="H106" i="6"/>
  <c r="H102" i="6"/>
  <c r="H100" i="6"/>
  <c r="H97" i="6"/>
  <c r="H95" i="6"/>
  <c r="H92" i="6"/>
  <c r="H85" i="6"/>
  <c r="H79" i="6"/>
  <c r="G79" i="6"/>
  <c r="H74" i="6"/>
  <c r="H66" i="6"/>
  <c r="H58" i="6"/>
  <c r="H57" i="6"/>
  <c r="H53" i="6"/>
  <c r="F45" i="6"/>
  <c r="C45" i="6"/>
  <c r="G45" i="6" s="1"/>
  <c r="G51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E123" i="5"/>
  <c r="F123" i="5" s="1"/>
  <c r="G120" i="5"/>
  <c r="G119" i="5"/>
  <c r="H118" i="5"/>
  <c r="H114" i="5"/>
  <c r="H107" i="5"/>
  <c r="H101" i="5"/>
  <c r="H98" i="5"/>
  <c r="H103" i="5" s="1"/>
  <c r="H96" i="5"/>
  <c r="G89" i="5"/>
  <c r="G88" i="5"/>
  <c r="G87" i="5"/>
  <c r="H86" i="5"/>
  <c r="G80" i="5"/>
  <c r="G78" i="5"/>
  <c r="G76" i="5"/>
  <c r="H75" i="5"/>
  <c r="G68" i="5"/>
  <c r="H67" i="5"/>
  <c r="H53" i="5"/>
  <c r="F45" i="5"/>
  <c r="C45" i="5"/>
  <c r="G45" i="5" s="1"/>
  <c r="H42" i="5"/>
  <c r="G39" i="5"/>
  <c r="G38" i="5"/>
  <c r="G37" i="5"/>
  <c r="H36" i="5"/>
  <c r="H32" i="5"/>
  <c r="H28" i="5"/>
  <c r="H26" i="5"/>
  <c r="H25" i="5"/>
  <c r="H20" i="5"/>
  <c r="F12" i="5"/>
  <c r="H9" i="5"/>
  <c r="H7" i="5"/>
  <c r="B3" i="5"/>
  <c r="H134" i="4"/>
  <c r="E124" i="4"/>
  <c r="F123" i="4"/>
  <c r="E123" i="4"/>
  <c r="G120" i="4"/>
  <c r="G119" i="4"/>
  <c r="H118" i="4"/>
  <c r="H114" i="4"/>
  <c r="H107" i="4"/>
  <c r="H103" i="4"/>
  <c r="H101" i="4"/>
  <c r="H98" i="4"/>
  <c r="H96" i="4"/>
  <c r="G92" i="4"/>
  <c r="H86" i="4"/>
  <c r="G80" i="4"/>
  <c r="G76" i="4"/>
  <c r="H75" i="4"/>
  <c r="H67" i="4"/>
  <c r="H61" i="4"/>
  <c r="H60" i="4"/>
  <c r="H53" i="4"/>
  <c r="F45" i="4"/>
  <c r="G45" i="4" s="1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F129" i="3" s="1"/>
  <c r="E124" i="3"/>
  <c r="F123" i="3" s="1"/>
  <c r="E123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I80" i="3"/>
  <c r="H80" i="3"/>
  <c r="G80" i="3"/>
  <c r="G78" i="3"/>
  <c r="G77" i="3"/>
  <c r="G76" i="3"/>
  <c r="H75" i="3"/>
  <c r="H67" i="3"/>
  <c r="I62" i="3"/>
  <c r="H62" i="3"/>
  <c r="I56" i="3"/>
  <c r="H56" i="3"/>
  <c r="H53" i="3"/>
  <c r="F45" i="3"/>
  <c r="C45" i="3"/>
  <c r="G45" i="3" s="1"/>
  <c r="H42" i="3"/>
  <c r="G38" i="3"/>
  <c r="I38" i="3" s="1"/>
  <c r="H37" i="3"/>
  <c r="G37" i="3"/>
  <c r="G39" i="3" s="1"/>
  <c r="G68" i="3" s="1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123" i="6" s="1"/>
  <c r="D80" i="1"/>
  <c r="E80" i="1" s="1"/>
  <c r="D78" i="1"/>
  <c r="G72" i="1"/>
  <c r="G71" i="1"/>
  <c r="G90" i="6" s="1"/>
  <c r="G70" i="1"/>
  <c r="G89" i="7" s="1"/>
  <c r="G69" i="1"/>
  <c r="G89" i="4" s="1"/>
  <c r="G68" i="1"/>
  <c r="G88" i="3" s="1"/>
  <c r="G67" i="1"/>
  <c r="G86" i="6" s="1"/>
  <c r="E62" i="1"/>
  <c r="G79" i="4" s="1"/>
  <c r="E61" i="1"/>
  <c r="G77" i="6" s="1"/>
  <c r="E60" i="1"/>
  <c r="G76" i="6" s="1"/>
  <c r="E59" i="1"/>
  <c r="G75" i="6" s="1"/>
  <c r="H54" i="1"/>
  <c r="H53" i="1"/>
  <c r="H52" i="1"/>
  <c r="H51" i="1"/>
  <c r="H50" i="1"/>
  <c r="H49" i="1"/>
  <c r="H48" i="1"/>
  <c r="H47" i="1"/>
  <c r="F43" i="1"/>
  <c r="E43" i="1"/>
  <c r="I42" i="1" s="1"/>
  <c r="D43" i="1"/>
  <c r="A42" i="1"/>
  <c r="F40" i="1"/>
  <c r="I39" i="1" s="1"/>
  <c r="H54" i="4" s="1"/>
  <c r="E40" i="1"/>
  <c r="D40" i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I26" i="1"/>
  <c r="H60" i="3" s="1"/>
  <c r="E24" i="1"/>
  <c r="I24" i="1" s="1"/>
  <c r="D24" i="1"/>
  <c r="E22" i="1"/>
  <c r="G22" i="1" s="1"/>
  <c r="I22" i="1" s="1"/>
  <c r="I20" i="1"/>
  <c r="H57" i="7" s="1"/>
  <c r="I18" i="1"/>
  <c r="I16" i="1"/>
  <c r="F7" i="1"/>
  <c r="H26" i="4" s="1"/>
  <c r="H32" i="4" s="1"/>
  <c r="G68" i="7" l="1"/>
  <c r="I59" i="3"/>
  <c r="H59" i="5"/>
  <c r="H59" i="3"/>
  <c r="H59" i="6"/>
  <c r="H59" i="4"/>
  <c r="H59" i="7"/>
  <c r="H192" i="1"/>
  <c r="G89" i="8" s="1"/>
  <c r="H80" i="5"/>
  <c r="H38" i="5"/>
  <c r="H135" i="5"/>
  <c r="H41" i="5"/>
  <c r="H135" i="4"/>
  <c r="H37" i="4"/>
  <c r="H54" i="7"/>
  <c r="H54" i="6"/>
  <c r="E83" i="1"/>
  <c r="H32" i="2"/>
  <c r="H32" i="7"/>
  <c r="G51" i="4"/>
  <c r="H55" i="4"/>
  <c r="H64" i="4" s="1"/>
  <c r="H70" i="4" s="1"/>
  <c r="H55" i="7"/>
  <c r="H55" i="5"/>
  <c r="I55" i="3"/>
  <c r="H55" i="6"/>
  <c r="H55" i="3"/>
  <c r="H64" i="3" s="1"/>
  <c r="H70" i="3" s="1"/>
  <c r="H56" i="4"/>
  <c r="H56" i="7"/>
  <c r="H56" i="5"/>
  <c r="H56" i="6"/>
  <c r="H54" i="5"/>
  <c r="H55" i="1"/>
  <c r="H173" i="1"/>
  <c r="G86" i="8" s="1"/>
  <c r="F122" i="6"/>
  <c r="H37" i="5"/>
  <c r="H39" i="5" s="1"/>
  <c r="H68" i="5" s="1"/>
  <c r="G90" i="7"/>
  <c r="G91" i="5"/>
  <c r="G91" i="3"/>
  <c r="G91" i="4"/>
  <c r="H38" i="4"/>
  <c r="H38" i="3"/>
  <c r="H39" i="3" s="1"/>
  <c r="H11" i="9"/>
  <c r="H10" i="9"/>
  <c r="H9" i="9"/>
  <c r="H6" i="9"/>
  <c r="H8" i="9"/>
  <c r="H7" i="9"/>
  <c r="H58" i="7"/>
  <c r="H58" i="5"/>
  <c r="I58" i="3"/>
  <c r="H58" i="3"/>
  <c r="H58" i="4"/>
  <c r="H61" i="6"/>
  <c r="H62" i="4"/>
  <c r="H61" i="7"/>
  <c r="H62" i="5"/>
  <c r="G92" i="5"/>
  <c r="G92" i="3"/>
  <c r="G91" i="6"/>
  <c r="G91" i="7"/>
  <c r="C80" i="8"/>
  <c r="H5" i="9"/>
  <c r="H80" i="4"/>
  <c r="H51" i="6"/>
  <c r="H68" i="6" s="1"/>
  <c r="G68" i="6"/>
  <c r="H79" i="7"/>
  <c r="F80" i="8"/>
  <c r="G51" i="3"/>
  <c r="G51" i="5"/>
  <c r="G94" i="5"/>
  <c r="I60" i="3"/>
  <c r="H57" i="4"/>
  <c r="G90" i="4"/>
  <c r="G88" i="6"/>
  <c r="E122" i="7"/>
  <c r="H61" i="3"/>
  <c r="G89" i="3"/>
  <c r="H63" i="5"/>
  <c r="G78" i="6"/>
  <c r="H60" i="7"/>
  <c r="I37" i="3"/>
  <c r="I39" i="3" s="1"/>
  <c r="I68" i="3" s="1"/>
  <c r="I61" i="3"/>
  <c r="G77" i="5"/>
  <c r="E129" i="5"/>
  <c r="F129" i="5" s="1"/>
  <c r="G89" i="6"/>
  <c r="G75" i="7"/>
  <c r="E123" i="7"/>
  <c r="I57" i="3"/>
  <c r="I64" i="3" s="1"/>
  <c r="I70" i="3" s="1"/>
  <c r="I63" i="3"/>
  <c r="H63" i="4"/>
  <c r="G87" i="4"/>
  <c r="G79" i="5"/>
  <c r="H60" i="6"/>
  <c r="H27" i="7"/>
  <c r="G77" i="7"/>
  <c r="G87" i="7"/>
  <c r="G93" i="7" s="1"/>
  <c r="G87" i="3"/>
  <c r="G77" i="4"/>
  <c r="E129" i="4"/>
  <c r="F129" i="4" s="1"/>
  <c r="H57" i="5"/>
  <c r="G90" i="5"/>
  <c r="G88" i="7"/>
  <c r="H63" i="3"/>
  <c r="G79" i="3"/>
  <c r="G88" i="4"/>
  <c r="H41" i="6"/>
  <c r="H62" i="6"/>
  <c r="G78" i="7"/>
  <c r="H57" i="3"/>
  <c r="G78" i="4"/>
  <c r="E128" i="6"/>
  <c r="F128" i="6" s="1"/>
  <c r="I41" i="3"/>
  <c r="H60" i="5"/>
  <c r="G87" i="6"/>
  <c r="H68" i="3" l="1"/>
  <c r="H41" i="3"/>
  <c r="H108" i="5"/>
  <c r="H107" i="6"/>
  <c r="I108" i="3"/>
  <c r="H108" i="3"/>
  <c r="H107" i="7"/>
  <c r="H108" i="4"/>
  <c r="H39" i="4"/>
  <c r="G94" i="3"/>
  <c r="I46" i="3"/>
  <c r="I74" i="3"/>
  <c r="I50" i="3"/>
  <c r="I48" i="3"/>
  <c r="I43" i="3"/>
  <c r="I47" i="3"/>
  <c r="I44" i="3"/>
  <c r="I49" i="3"/>
  <c r="H86" i="6"/>
  <c r="G69" i="4"/>
  <c r="G93" i="6"/>
  <c r="H64" i="5"/>
  <c r="H70" i="5" s="1"/>
  <c r="I51" i="3"/>
  <c r="I69" i="3" s="1"/>
  <c r="I71" i="3" s="1"/>
  <c r="H51" i="3"/>
  <c r="H69" i="3" s="1"/>
  <c r="G69" i="3"/>
  <c r="C29" i="9"/>
  <c r="D29" i="9"/>
  <c r="B29" i="9"/>
  <c r="G69" i="5"/>
  <c r="H51" i="5"/>
  <c r="F122" i="7"/>
  <c r="F128" i="7" s="1"/>
  <c r="H90" i="7"/>
  <c r="I79" i="3"/>
  <c r="H37" i="7"/>
  <c r="H39" i="7" s="1"/>
  <c r="H67" i="7" s="1"/>
  <c r="H133" i="7"/>
  <c r="H38" i="7"/>
  <c r="H49" i="5"/>
  <c r="H74" i="5"/>
  <c r="H48" i="5"/>
  <c r="H47" i="5"/>
  <c r="H46" i="5"/>
  <c r="H43" i="5"/>
  <c r="H50" i="5"/>
  <c r="H44" i="5"/>
  <c r="H44" i="6"/>
  <c r="H43" i="6"/>
  <c r="H50" i="6"/>
  <c r="H49" i="6"/>
  <c r="H47" i="6"/>
  <c r="H48" i="6"/>
  <c r="H73" i="6"/>
  <c r="H45" i="6"/>
  <c r="H46" i="6"/>
  <c r="I45" i="3"/>
  <c r="D32" i="9"/>
  <c r="C32" i="9"/>
  <c r="B32" i="9"/>
  <c r="D33" i="9"/>
  <c r="C33" i="9"/>
  <c r="B33" i="9"/>
  <c r="H45" i="5"/>
  <c r="D30" i="9"/>
  <c r="C30" i="9"/>
  <c r="B30" i="9"/>
  <c r="D31" i="9"/>
  <c r="C31" i="9"/>
  <c r="B31" i="9"/>
  <c r="D28" i="9"/>
  <c r="C28" i="9"/>
  <c r="C35" i="9" s="1"/>
  <c r="B28" i="9"/>
  <c r="H63" i="6"/>
  <c r="H69" i="6" s="1"/>
  <c r="H70" i="6" s="1"/>
  <c r="H63" i="7"/>
  <c r="H69" i="7" s="1"/>
  <c r="G94" i="4"/>
  <c r="D34" i="9"/>
  <c r="C34" i="9"/>
  <c r="B34" i="9"/>
  <c r="H134" i="6" l="1"/>
  <c r="I136" i="3"/>
  <c r="H68" i="4"/>
  <c r="H41" i="4"/>
  <c r="H75" i="6"/>
  <c r="H77" i="6"/>
  <c r="H76" i="6"/>
  <c r="B35" i="9"/>
  <c r="H76" i="5"/>
  <c r="H78" i="5"/>
  <c r="D35" i="9"/>
  <c r="H78" i="6"/>
  <c r="I76" i="3"/>
  <c r="I81" i="3" s="1"/>
  <c r="I137" i="3" s="1"/>
  <c r="I77" i="3"/>
  <c r="I78" i="3"/>
  <c r="I87" i="3"/>
  <c r="H87" i="3"/>
  <c r="H47" i="3"/>
  <c r="H46" i="3"/>
  <c r="H74" i="3"/>
  <c r="H50" i="3"/>
  <c r="H44" i="3"/>
  <c r="H48" i="3"/>
  <c r="H43" i="3"/>
  <c r="H49" i="3"/>
  <c r="H45" i="3"/>
  <c r="H77" i="5"/>
  <c r="H41" i="7"/>
  <c r="H69" i="5"/>
  <c r="H71" i="5" s="1"/>
  <c r="H87" i="5"/>
  <c r="H71" i="3"/>
  <c r="H79" i="5"/>
  <c r="H76" i="3" l="1"/>
  <c r="H77" i="3"/>
  <c r="H78" i="3"/>
  <c r="H79" i="3"/>
  <c r="H80" i="6"/>
  <c r="H136" i="3"/>
  <c r="I85" i="3"/>
  <c r="H50" i="4"/>
  <c r="H44" i="4"/>
  <c r="H43" i="4"/>
  <c r="H47" i="4"/>
  <c r="H46" i="4"/>
  <c r="H74" i="4"/>
  <c r="H49" i="4"/>
  <c r="H48" i="4"/>
  <c r="H45" i="4"/>
  <c r="H51" i="4"/>
  <c r="H136" i="5"/>
  <c r="H46" i="7"/>
  <c r="H43" i="7"/>
  <c r="H44" i="7"/>
  <c r="H49" i="7"/>
  <c r="H48" i="7"/>
  <c r="H73" i="7"/>
  <c r="H47" i="7"/>
  <c r="H50" i="7"/>
  <c r="H51" i="7"/>
  <c r="H45" i="7"/>
  <c r="H81" i="5"/>
  <c r="H137" i="5" s="1"/>
  <c r="I93" i="3" l="1"/>
  <c r="I90" i="3"/>
  <c r="I88" i="3"/>
  <c r="I91" i="3"/>
  <c r="I89" i="3"/>
  <c r="I92" i="3"/>
  <c r="H68" i="7"/>
  <c r="H70" i="7" s="1"/>
  <c r="H86" i="7"/>
  <c r="H79" i="4"/>
  <c r="H76" i="4"/>
  <c r="H78" i="4"/>
  <c r="H77" i="4"/>
  <c r="H135" i="6"/>
  <c r="H84" i="6"/>
  <c r="H69" i="4"/>
  <c r="H71" i="4" s="1"/>
  <c r="H87" i="4"/>
  <c r="H76" i="7"/>
  <c r="H77" i="7"/>
  <c r="H78" i="7"/>
  <c r="H75" i="7"/>
  <c r="H80" i="7" s="1"/>
  <c r="H135" i="7" s="1"/>
  <c r="H85" i="5"/>
  <c r="H81" i="3"/>
  <c r="H81" i="4" l="1"/>
  <c r="H137" i="4" s="1"/>
  <c r="H136" i="4"/>
  <c r="H90" i="6"/>
  <c r="H91" i="6"/>
  <c r="H89" i="6"/>
  <c r="H88" i="6"/>
  <c r="H87" i="6"/>
  <c r="I94" i="3"/>
  <c r="I102" i="3" s="1"/>
  <c r="I104" i="3" s="1"/>
  <c r="H134" i="7"/>
  <c r="H84" i="7"/>
  <c r="H137" i="3"/>
  <c r="H85" i="3"/>
  <c r="H93" i="5"/>
  <c r="H88" i="5"/>
  <c r="H94" i="5" s="1"/>
  <c r="H102" i="5" s="1"/>
  <c r="H104" i="5" s="1"/>
  <c r="H89" i="5"/>
  <c r="H90" i="5"/>
  <c r="H92" i="5"/>
  <c r="H91" i="5"/>
  <c r="H93" i="6" l="1"/>
  <c r="H101" i="6" s="1"/>
  <c r="H103" i="6" s="1"/>
  <c r="H93" i="3"/>
  <c r="H90" i="3"/>
  <c r="H88" i="3"/>
  <c r="H94" i="3" s="1"/>
  <c r="H102" i="3" s="1"/>
  <c r="H104" i="3" s="1"/>
  <c r="H91" i="3"/>
  <c r="H92" i="3"/>
  <c r="H89" i="3"/>
  <c r="H85" i="4"/>
  <c r="H138" i="5"/>
  <c r="H115" i="5"/>
  <c r="H89" i="7"/>
  <c r="H88" i="7"/>
  <c r="H87" i="7"/>
  <c r="H91" i="7"/>
  <c r="I138" i="3"/>
  <c r="I115" i="3"/>
  <c r="H93" i="4" l="1"/>
  <c r="H92" i="4"/>
  <c r="H89" i="4"/>
  <c r="H88" i="4"/>
  <c r="H94" i="4" s="1"/>
  <c r="H102" i="4" s="1"/>
  <c r="H104" i="4" s="1"/>
  <c r="H90" i="4"/>
  <c r="H91" i="4"/>
  <c r="I109" i="3"/>
  <c r="I112" i="3" s="1"/>
  <c r="I139" i="3" s="1"/>
  <c r="I140" i="3" s="1"/>
  <c r="I119" i="3"/>
  <c r="I120" i="3" s="1"/>
  <c r="H138" i="3"/>
  <c r="H115" i="3"/>
  <c r="H93" i="7"/>
  <c r="H101" i="7" s="1"/>
  <c r="H103" i="7" s="1"/>
  <c r="H109" i="5"/>
  <c r="H112" i="5" s="1"/>
  <c r="H139" i="5" s="1"/>
  <c r="H140" i="5" s="1"/>
  <c r="H120" i="5"/>
  <c r="H119" i="5"/>
  <c r="H132" i="5" s="1"/>
  <c r="H136" i="6"/>
  <c r="H114" i="6"/>
  <c r="I142" i="3" l="1"/>
  <c r="H108" i="6"/>
  <c r="H111" i="6" s="1"/>
  <c r="H137" i="6" s="1"/>
  <c r="H138" i="6" s="1"/>
  <c r="H118" i="6"/>
  <c r="H119" i="6"/>
  <c r="H129" i="6" s="1"/>
  <c r="H138" i="4"/>
  <c r="H115" i="4"/>
  <c r="I130" i="3"/>
  <c r="H130" i="5"/>
  <c r="H142" i="5"/>
  <c r="F15" i="8" s="1"/>
  <c r="G15" i="8" s="1"/>
  <c r="H136" i="7"/>
  <c r="H114" i="7"/>
  <c r="H109" i="3"/>
  <c r="H112" i="3" s="1"/>
  <c r="H139" i="3" s="1"/>
  <c r="H140" i="3" s="1"/>
  <c r="H119" i="3"/>
  <c r="H139" i="6" l="1"/>
  <c r="H120" i="6"/>
  <c r="D46" i="8"/>
  <c r="G46" i="8" s="1"/>
  <c r="I15" i="8"/>
  <c r="H109" i="4"/>
  <c r="H112" i="4" s="1"/>
  <c r="H139" i="4" s="1"/>
  <c r="H140" i="4" s="1"/>
  <c r="H119" i="4"/>
  <c r="H121" i="5"/>
  <c r="H141" i="5"/>
  <c r="H120" i="3"/>
  <c r="H142" i="3" s="1"/>
  <c r="H132" i="3"/>
  <c r="H140" i="6"/>
  <c r="I141" i="3"/>
  <c r="I121" i="3"/>
  <c r="H130" i="3"/>
  <c r="H119" i="7"/>
  <c r="H129" i="7" s="1"/>
  <c r="H108" i="7"/>
  <c r="H111" i="7" s="1"/>
  <c r="H137" i="7" s="1"/>
  <c r="H138" i="7" s="1"/>
  <c r="H118" i="7"/>
  <c r="H140" i="7" s="1"/>
  <c r="F23" i="8" l="1"/>
  <c r="G23" i="8" s="1"/>
  <c r="F20" i="8"/>
  <c r="G20" i="8" s="1"/>
  <c r="F11" i="8"/>
  <c r="G11" i="8" s="1"/>
  <c r="F8" i="8"/>
  <c r="G8" i="8" s="1"/>
  <c r="F14" i="8"/>
  <c r="G14" i="8" s="1"/>
  <c r="F19" i="8"/>
  <c r="G19" i="8" s="1"/>
  <c r="F22" i="8"/>
  <c r="G22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I13" i="8" s="1"/>
  <c r="G53" i="8" s="1"/>
  <c r="H130" i="4"/>
  <c r="E78" i="8"/>
  <c r="G78" i="8" s="1"/>
  <c r="F34" i="8"/>
  <c r="G34" i="8" s="1"/>
  <c r="H120" i="7"/>
  <c r="H139" i="7"/>
  <c r="H120" i="4"/>
  <c r="H142" i="4" s="1"/>
  <c r="E61" i="8" s="1"/>
  <c r="G61" i="8" s="1"/>
  <c r="H141" i="3"/>
  <c r="H121" i="3"/>
  <c r="E76" i="8"/>
  <c r="G76" i="8" s="1"/>
  <c r="F29" i="8"/>
  <c r="G29" i="8" s="1"/>
  <c r="H132" i="4"/>
  <c r="D44" i="8" l="1"/>
  <c r="G44" i="8" s="1"/>
  <c r="I12" i="8"/>
  <c r="I24" i="8"/>
  <c r="D52" i="8"/>
  <c r="G52" i="8" s="1"/>
  <c r="I10" i="8"/>
  <c r="D42" i="8"/>
  <c r="G42" i="8" s="1"/>
  <c r="I14" i="8"/>
  <c r="D45" i="8"/>
  <c r="G45" i="8" s="1"/>
  <c r="I29" i="8"/>
  <c r="J29" i="8" s="1"/>
  <c r="D54" i="8"/>
  <c r="G54" i="8" s="1"/>
  <c r="D49" i="8"/>
  <c r="G49" i="8" s="1"/>
  <c r="I21" i="8"/>
  <c r="D39" i="8"/>
  <c r="G39" i="8" s="1"/>
  <c r="I7" i="8"/>
  <c r="G80" i="8"/>
  <c r="D50" i="8"/>
  <c r="G50" i="8" s="1"/>
  <c r="I22" i="8"/>
  <c r="D47" i="8"/>
  <c r="G47" i="8" s="1"/>
  <c r="I19" i="8"/>
  <c r="D55" i="8"/>
  <c r="G55" i="8" s="1"/>
  <c r="I34" i="8"/>
  <c r="J34" i="8" s="1"/>
  <c r="D40" i="8"/>
  <c r="G40" i="8" s="1"/>
  <c r="I8" i="8"/>
  <c r="H141" i="4"/>
  <c r="H121" i="4"/>
  <c r="D43" i="8"/>
  <c r="G43" i="8" s="1"/>
  <c r="I11" i="8"/>
  <c r="I20" i="8"/>
  <c r="D48" i="8"/>
  <c r="G48" i="8" s="1"/>
  <c r="D41" i="8"/>
  <c r="G41" i="8" s="1"/>
  <c r="I9" i="8"/>
  <c r="D51" i="8"/>
  <c r="G51" i="8" s="1"/>
  <c r="I23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D263EAB4-BB8F-45F0-8D2E-AB1F3C1F4F67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E36AD2C-C63A-49B6-807C-25FDB62260D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04C6111-6548-4A53-8395-8EE6C692ACA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0552E79-69AD-4A21-B723-95D3CC9A660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62FD4A4-09F5-42A6-97E8-7C4C3CDB816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BB86553-EA27-4DF6-99D0-8C813096978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6A130D6-59A1-4F7B-9DA9-E6232D34CE9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<sst xmlns="http://schemas.openxmlformats.org/spreadsheetml/2006/main" count="1664" uniqueCount="485">
  <si>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</si>
  <si>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</si>
  <si>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</si>
  <si>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Guarulhos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</si>
  <si>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</si>
  <si>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</si>
  <si>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</si>
  <si>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</si>
  <si>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</si>
  <si>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ALF/Guarulhos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</si>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</sst>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B682917B-E52D-4FBD-B3C3-DC46F07A4923}"/>
    <cellStyle name="Excel Built-in Percent" xfId="4" xr:uid="{B1BDF883-D41F-4000-ADE3-5F11ABBEEDCB}"/>
    <cellStyle name="Excel Built-in Percent 2" xfId="6" xr:uid="{B23C54B5-6B45-4794-83AF-A362EBC52924}"/>
    <cellStyle name="Excel_BuiltIn_Currency" xfId="5" xr:uid="{78D0FCC3-FAA8-43C5-B1AD-E6A5EADFE733}"/>
    <cellStyle name="Moeda" xfId="2" builtinId="4"/>
    <cellStyle name="Moeda_Plan1_1_Limpeza2011- Planilhas" xfId="8" xr:uid="{877B79CD-9FFD-489C-8A3C-D58781AA93F6}"/>
    <cellStyle name="Normal" xfId="0" builtinId="0"/>
    <cellStyle name="Normal 2" xfId="10" xr:uid="{3C76944A-76E2-4736-B1F0-38D6D5F4261B}"/>
    <cellStyle name="Normal_Limpeza2011- Planilhas" xfId="7" xr:uid="{ED2CB20D-9B55-40C4-89BD-A1D9D9F735AE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EBDA9-AF7F-44DF-B01D-FD02E3B98D89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Guarulhos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118.57319999999997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5.0999999999999996</v>
      </c>
      <c r="E34" s="43">
        <f>B34*C34*D34</f>
        <v>221.60519999999997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Guarulhos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109.23719999999997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5.0999999999999996</v>
      </c>
      <c r="E37" s="43">
        <f>B37*C37*D37</f>
        <v>221.60519999999997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Guarulhos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159.78599999999997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5.0999999999999996</v>
      </c>
      <c r="E40" s="43">
        <f>B40*C40*D40</f>
        <v>221.60519999999997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Guarulhos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108.66479999999997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5.0999999999999996</v>
      </c>
      <c r="E43" s="43">
        <f>B43*C43*D43</f>
        <v>221.60519999999997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Guarulhos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21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5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5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2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2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22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4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5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20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11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3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6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4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20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10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5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11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11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15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15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16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7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5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2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6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3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3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5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6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2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5</v>
      </c>
      <c r="G162" s="153">
        <v>1</v>
      </c>
      <c r="H162" s="130">
        <f t="shared" si="1"/>
        <v>294.85000000000002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70</v>
      </c>
      <c r="G164" s="153">
        <v>1</v>
      </c>
      <c r="H164" s="130">
        <f t="shared" si="1"/>
        <v>2030.7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</v>
      </c>
      <c r="G168" s="153">
        <v>24</v>
      </c>
      <c r="H168" s="130">
        <f t="shared" si="1"/>
        <v>0.96666666666666667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</v>
      </c>
      <c r="G170" s="153">
        <v>24</v>
      </c>
      <c r="H170" s="130">
        <f t="shared" si="1"/>
        <v>1.15625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2478.8529166666672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4267</v>
      </c>
      <c r="B178" s="161">
        <v>0.14000000000000001</v>
      </c>
      <c r="C178" s="162">
        <f>A178*B178</f>
        <v>597.38000000000011</v>
      </c>
      <c r="D178" s="163" t="s">
        <v>209</v>
      </c>
      <c r="E178" s="163"/>
      <c r="F178" s="163"/>
      <c r="G178" s="163"/>
      <c r="H178" s="164">
        <f>C178*2</f>
        <v>1194.7600000000002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</v>
      </c>
      <c r="B182" s="161">
        <v>47</v>
      </c>
      <c r="C182" s="162">
        <f>A182*B182</f>
        <v>0</v>
      </c>
      <c r="D182" s="163" t="s">
        <v>209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2731.46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6473019-AB16-4316-BFB1-B0D1D05F8B54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3F7EBDF0-5D64-4731-AD63-A3C9A8FD356E}">
      <formula1>0</formula1>
      <formula2>0</formula2>
    </dataValidation>
    <dataValidation errorStyle="warning" allowBlank="1" showInputMessage="1" showErrorMessage="1" errorTitle="OK" error="Atingiu o valor desejado." sqref="B12 E12 E68:F72" xr:uid="{90C591C2-6541-4A89-A51F-32740AAE700E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1E552-54C9-4439-A834-224DE3C9A9D7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Guarulhos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4020</v>
      </c>
      <c r="C5" s="188">
        <v>1200</v>
      </c>
      <c r="D5" s="188"/>
      <c r="E5" s="188"/>
      <c r="F5" s="183">
        <f t="shared" ref="F5:F11" si="0">B5/C5</f>
        <v>3.35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247</v>
      </c>
      <c r="C10" s="188">
        <v>300</v>
      </c>
      <c r="D10" s="188"/>
      <c r="E10" s="188"/>
      <c r="F10" s="183">
        <f t="shared" si="0"/>
        <v>0.82333333333333336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Guarulhos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4.1733333333333338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4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Guarulhos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208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4.6396984196027259E-2</v>
      </c>
      <c r="I29" s="194"/>
      <c r="J29" s="194"/>
    </row>
    <row r="30" spans="1:19" ht="27.25" customHeight="1">
      <c r="A30" s="30" t="s">
        <v>250</v>
      </c>
      <c r="B30" s="179">
        <v>208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4.6396984196027259E-2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9.2793968392054518E-2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C5D54-B6C8-45F9-B95B-7EF4C89481A0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Guarulhos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4267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Guarulhos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Guarulhos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Guarulhos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Guarulhos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118.57319999999997</v>
      </c>
      <c r="I54" s="257">
        <f>Licitante!I36</f>
        <v>109.23719999999997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1038.1532000000002</v>
      </c>
      <c r="I64" s="259">
        <f>SUM(I54:I63)</f>
        <v>1028.8172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Guarulhos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1038.1532000000002</v>
      </c>
      <c r="I70" s="260">
        <f t="shared" si="3"/>
        <v>1028.8172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1937.0293454545458</v>
      </c>
      <c r="I71" s="259">
        <f t="shared" si="4"/>
        <v>2009.1428727272728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Guarulhos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Guarulhos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Guarulhos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Guarulhos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Guarulhos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559.06285626959595</v>
      </c>
      <c r="I109" s="257">
        <f>I115*Licitante!H127</f>
        <v>593.91770640331595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629.28493960292928</v>
      </c>
      <c r="I112" s="259">
        <f t="shared" si="11"/>
        <v>664.13978973664928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Guarulhos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4658.8571355799668</v>
      </c>
      <c r="I115" s="259">
        <f>(I32+I71+I81+I104+I108+I110+I111)/(1-Licitante!H127)</f>
        <v>4949.3142200276334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Guarulhos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232.94285677899836</v>
      </c>
      <c r="I119" s="257">
        <f>G119*I115</f>
        <v>247.46571100138169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489.1799992358965</v>
      </c>
      <c r="I120" s="248">
        <f>G120*(I115+I119)</f>
        <v>519.6779931029015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894.21533388019589</v>
      </c>
      <c r="I121" s="292">
        <f>I130*F129</f>
        <v>949.96531100734478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Guarulhos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6275.1953254750579</v>
      </c>
      <c r="I130" s="259">
        <f>(I115+I119+I120)/(1-F129)</f>
        <v>6666.4232351392611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5435.3333248432946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Guarulhos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1937.0293454545458</v>
      </c>
      <c r="I136" s="257">
        <f>I71</f>
        <v>2009.1428727272728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629.28493960292928</v>
      </c>
      <c r="I139" s="257">
        <f>I112</f>
        <v>664.13978973664928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4658.8571355799677</v>
      </c>
      <c r="I140" s="248">
        <f t="shared" si="12"/>
        <v>4949.3142200276343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6275.1953254750579</v>
      </c>
      <c r="I141" s="257">
        <f t="shared" si="13"/>
        <v>6666.4232351392611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6275.2</v>
      </c>
      <c r="I142" s="300">
        <f>ROUND((I115+I119+I120)/(1-(F129)),2)</f>
        <v>6666.42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391.22000000000025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A22ED-B3EF-4406-908A-90C58B355CD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Guarulhos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4267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Guarulhos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Guarulhos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Guarulhos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159.78599999999997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929.3660000000001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Guarulhos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929.3660000000001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1468.6916872727274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Guarulhos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Guarulhos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Guarulhos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Guarulhos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Guarulhos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381.25558499379048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451.47766832712381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Guarulhos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3177.1298749482539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Guarulhos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158.85649374741271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333.59863686956669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609.81441783445575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Guarulhos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4279.3994233996891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3706.6515207729626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Guarulhos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1468.6916872727274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451.47766832712381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3177.1298749482544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4279.3994233996891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4279.3999999999996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2DD9E-D602-404F-9B5A-5295731F1FF7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Guarulhos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4267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Guarulhos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Guarulhos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Guarulhos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118.57319999999997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1038.1532000000002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Guarulhos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1038.1532000000002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2254.870945454546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Guarulhos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Guarulhos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Guarulhos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Guarulhos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Guarulhos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703.13022605568551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773.35230938901884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Guarulhos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5859.4185504640463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Guarulhos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292.97092752320231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615.23894779872489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1124.6496217778442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Guarulhos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7892.2780475638183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6835.988308874721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Guarulhos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2254.870945454546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773.35230938901884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5859.4185504640463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7892.2780475638183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7892.28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7EBBF-5B5B-45AD-9160-CE8056FCA5A5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Guarulhos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416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Guarulhos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Guarulhos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Guarulhos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108.66479999999997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1028.2447999999999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Guarulhos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1028.2447999999999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2013.5642290909091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Guarulhos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Guarulhos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Guarulhos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Guarulhos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Guarulhos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596.8936697189946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667.11575305232793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Guarulhos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4974.1139143249547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Guarulhos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248.70569571624776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522.28196100412026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954.72533396380027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Guarulhos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6699.8269050091239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Guarulhos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2013.5642290909091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667.11575305232793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4974.1139143249547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6699.8269050091239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6699.83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7A4CC-2849-4F1A-BC1D-274C9C24719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Guarulhos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Guarulhos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Guarulhos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Guarulhos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108.66479999999997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1028.2447999999999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Guarulhos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1028.2447999999999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2309.1600578181819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Guarulhos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Guarulhos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Guarulhos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Guarulhos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Guarulhos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729.42092192588348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799.64300525921681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Guarulhos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6078.5076827156954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Guarulhos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303.92538413578478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638.24330668514813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1166.7013215498189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Guarulhos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8187.3776950864476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Guarulhos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2309.1600578181819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799.64300525921681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6078.5076827156954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8187.3776950864476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8187.38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D4BC0-63A1-452A-8126-117AFE84858B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ALF/Guarulhos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6275.2</v>
      </c>
      <c r="G7" s="349">
        <f>ROUND((1/C7)*F7,7)</f>
        <v>5.2293333000000004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6275.2</v>
      </c>
      <c r="G8" s="349">
        <f>ROUND((1/C8)*F8,7)</f>
        <v>5.2293333000000004</v>
      </c>
      <c r="H8" s="350">
        <f>IF('CALCULO SIMPLES'!B37 = "m2",'Áreas a serem limpas'!B5,0)</f>
        <v>4020</v>
      </c>
      <c r="I8" s="351">
        <f t="shared" ref="I8:I14" si="0">G8*H8</f>
        <v>21021.919866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6275.2</v>
      </c>
      <c r="G9" s="349">
        <f>ROUND((1/C9)*F9,7)</f>
        <v>13.9448889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6275.2</v>
      </c>
      <c r="G10" s="349">
        <f t="shared" ref="G10:G11" si="1">ROUND((1/C10)*F10,7)</f>
        <v>2.5100799999999999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6275.2</v>
      </c>
      <c r="G11" s="349">
        <f t="shared" si="1"/>
        <v>3.4862221999999998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6275.2</v>
      </c>
      <c r="G12" s="349">
        <f>ROUND((1/C12)*F12,7)</f>
        <v>4.1834667000000003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391.22000000000025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6275.2</v>
      </c>
      <c r="G14" s="349">
        <f>ROUND((1/C14)*F14,7)</f>
        <v>20.917333299999999</v>
      </c>
      <c r="H14" s="350">
        <f>IF('CALCULO SIMPLES'!B37 = "m2",'Áreas a serem limpas'!B10,0)</f>
        <v>247</v>
      </c>
      <c r="I14" s="351">
        <f t="shared" si="0"/>
        <v>5166.5813251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7892.28</v>
      </c>
      <c r="G15" s="349">
        <f>ROUND((1/C15)*F15,7)</f>
        <v>26.307600000000001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26579.721191100001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ALF/Guarulhos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6275.2</v>
      </c>
      <c r="G19" s="362">
        <f>ROUND((1/C19)*F19,7)</f>
        <v>2.3241480999999999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6275.2</v>
      </c>
      <c r="G20" s="362">
        <f t="shared" ref="G20:G22" si="2">ROUND((1/C20)*F20,7)</f>
        <v>0.69724439999999999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6275.2</v>
      </c>
      <c r="G21" s="362">
        <f t="shared" si="2"/>
        <v>2.3241480999999999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6275.2</v>
      </c>
      <c r="G22" s="362">
        <f t="shared" si="2"/>
        <v>2.3241480999999999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6275.2</v>
      </c>
      <c r="G23" s="362">
        <f>ROUND((1/C23)*F23,7)</f>
        <v>2.3241480999999999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6275.2</v>
      </c>
      <c r="G24" s="362">
        <f>ROUND((1/C24)*F24,7)</f>
        <v>6.2752000000000002E-2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ALF/Guarulhos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6699.83</v>
      </c>
      <c r="G29" s="379">
        <f>ROUND(F29*E29,7)</f>
        <v>1.4947321</v>
      </c>
      <c r="H29" s="380">
        <f>IF('CALCULO SIMPLES'!B37 = "m2",'Áreas a serem limpas'!B29+'Áreas a serem limpas'!B30,0)</f>
        <v>416</v>
      </c>
      <c r="I29" s="381">
        <f>G29*H29</f>
        <v>621.80855359999998</v>
      </c>
      <c r="J29" s="381">
        <f>I29</f>
        <v>621.80855359999998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ALF/Guarulhos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8187.38</v>
      </c>
      <c r="G34" s="362">
        <f>F34*E34</f>
        <v>0.361063458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27201.529744700001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ALF/Guarulhos</v>
      </c>
      <c r="B39" s="398" t="s">
        <v>222</v>
      </c>
      <c r="C39" s="387" t="s">
        <v>225</v>
      </c>
      <c r="D39" s="399">
        <f t="shared" ref="D39:D44" si="4">G7</f>
        <v>5.2293333000000004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5.2293333000000004</v>
      </c>
      <c r="E40" s="400"/>
      <c r="F40" s="388">
        <f t="shared" si="5"/>
        <v>4020</v>
      </c>
      <c r="G40" s="401">
        <f t="shared" si="6"/>
        <v>21021.919866</v>
      </c>
    </row>
    <row r="41" spans="1:12" ht="27.4" customHeight="1">
      <c r="A41" s="403"/>
      <c r="B41" s="403"/>
      <c r="C41" s="387" t="s">
        <v>397</v>
      </c>
      <c r="D41" s="399">
        <f t="shared" si="4"/>
        <v>13.9448889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2.5100799999999999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3.4862221999999998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4.1834667000000003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20.917333299999999</v>
      </c>
      <c r="E45" s="400"/>
      <c r="F45" s="388">
        <f>H14</f>
        <v>247</v>
      </c>
      <c r="G45" s="401">
        <f t="shared" si="6"/>
        <v>5166.5813251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26.307600000000001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2.3241480999999999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0.69724439999999999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2.3241480999999999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2.3241480999999999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2.3241480999999999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6.2752000000000002E-2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391.22000000000025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1.4947321</v>
      </c>
      <c r="E54" s="400"/>
      <c r="F54" s="388">
        <f>H29</f>
        <v>416</v>
      </c>
      <c r="G54" s="401">
        <f>D54*F54</f>
        <v>621.80855359999998</v>
      </c>
    </row>
    <row r="55" spans="1:10" ht="28.4" customHeight="1">
      <c r="A55" s="403"/>
      <c r="B55" s="406"/>
      <c r="C55" s="387" t="s">
        <v>432</v>
      </c>
      <c r="D55" s="411">
        <f>G34</f>
        <v>0.361063458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ALF/Guarulhos</v>
      </c>
      <c r="E56" s="341"/>
      <c r="F56" s="342"/>
      <c r="G56" s="412">
        <f>SUM(G39:G55)</f>
        <v>27201.529744700001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4279.3999999999996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4020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247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208</v>
      </c>
      <c r="D76" s="423" t="s">
        <v>442</v>
      </c>
      <c r="E76" s="424">
        <f>'Limpador de vidros sem risco- D'!H140</f>
        <v>6699.83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208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8187.38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4683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27201.529744700001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2478.8529166666672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227.62166666666667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29908.004328033334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717792.10387280001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32FE-5A46-4B62-900A-DF1031DDF307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109421B2-0979-4E88-9458-7B213066C4B1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0B3E70E-BB45-43F2-A283-3E7C1AD25B4C}"/>
</file>

<file path=customXml/itemProps2.xml><?xml version="1.0" encoding="utf-8"?>
<ds:datastoreItem xmlns:ds="http://schemas.openxmlformats.org/officeDocument/2006/customXml" ds:itemID="{0628770C-31B0-449C-9BB8-861C0C4653B6}"/>
</file>

<file path=customXml/itemProps3.xml><?xml version="1.0" encoding="utf-8"?>
<ds:datastoreItem xmlns:ds="http://schemas.openxmlformats.org/officeDocument/2006/customXml" ds:itemID="{83A4C042-46B8-4257-9A01-923F3F09E9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2025-11-24T11:51:50Z</dcterms:created>
  <dcterms:modified xsi:type="dcterms:W3CDTF">2025-11-24T11:51:51Z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